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4"/>
  </bookViews>
  <sheets>
    <sheet name="1-вс" sheetId="1" r:id="rId1"/>
    <sheet name="2" sheetId="2" r:id="rId2"/>
    <sheet name="3" sheetId="3" r:id="rId3"/>
    <sheet name="4-вс" sheetId="4" r:id="rId4"/>
    <sheet name="7-уснВС" sheetId="5" r:id="rId5"/>
  </sheets>
  <externalReferences>
    <externalReference r:id="rId8"/>
    <externalReference r:id="rId9"/>
  </externalReferences>
  <definedNames>
    <definedName name="_xlnm.Print_Titles" localSheetId="0">'1-вс'!$5:$8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<sst xmlns="http://schemas.openxmlformats.org/spreadsheetml/2006/main" count="170" uniqueCount="124">
  <si>
    <t>Наименование показателей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</si>
  <si>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</si>
  <si>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</si>
  <si>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</si>
  <si>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</si>
  <si>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</si>
  <si>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</si>
  <si>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</si>
  <si>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</si>
  <si>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</si>
  <si>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</si>
  <si>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</si>
  <si>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</si>
  <si>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</si>
  <si>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</si>
  <si>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</si>
  <si>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</si>
  <si>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</si>
  <si>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</si>
  <si>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</si>
  <si>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</si>
  <si>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</si>
  <si>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</si>
  <si>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</si>
  <si>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</si>
  <si>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</si>
  <si>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</si>
  <si>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</si>
  <si>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</si>
  <si>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</si>
  <si>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</si>
  <si>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</si>
  <si>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</si>
  <si>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</si>
  <si>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</si>
  <si>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</si>
  <si>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</si>
  <si>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</si>
  <si>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</si>
  <si>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</si>
  <si>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</si>
  <si>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</si>
  <si>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Коэффициент использования установленной мощности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</si>
  <si>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</si>
  <si>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</si>
  <si>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</si>
  <si>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</si>
  <si>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</si>
  <si>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</si>
  <si>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</si>
  <si>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</si>
  <si>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</si>
  <si>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</si>
  <si>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</si>
  <si>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</si>
  <si>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</si>
  <si>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</si>
  <si>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</si>
  <si>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</si>
  <si>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очистка воды</t>
  </si>
  <si>
    <t>транспортировка воды</t>
  </si>
  <si>
    <t>Охват абонентов приборами учета воды</t>
  </si>
  <si>
    <t xml:space="preserve">Факт </t>
  </si>
  <si>
    <t xml:space="preserve">План 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</si>
  <si>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</si>
  <si>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</si>
  <si>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</si>
  <si>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</si>
  <si>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</si>
  <si>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</si>
  <si>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</si>
  <si>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</si>
  <si>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</si>
  <si>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</si>
  <si>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</si>
  <si>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</si>
  <si>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электроэнергию</t>
  </si>
  <si>
    <t>по приборам учета</t>
  </si>
  <si>
    <t>Индексы  роста цен на энергетические ресурсы</t>
  </si>
  <si>
    <t>10.1.</t>
  </si>
  <si>
    <t>10.2.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</si>
  <si>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</si>
  <si>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</si>
  <si>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</si>
  <si>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</si>
  <si>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</si>
  <si>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</si>
  <si>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5.1.</t>
  </si>
  <si>
    <t>5.2.</t>
  </si>
  <si>
    <t>5.3.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</si>
  <si>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</si>
  <si>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</si>
  <si>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</si>
  <si>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</si>
  <si>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</si>
  <si>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</si>
  <si>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</si>
  <si>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</si>
  <si>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</si>
  <si>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</si>
  <si>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</si>
  <si>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</si>
  <si>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</si>
  <si>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</si>
  <si>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</si>
  <si>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</si>
  <si>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</si>
  <si>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</si>
  <si>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</si>
  <si>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</si>
  <si>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тыс. м3/сутки</t>
  </si>
  <si>
    <t xml:space="preserve">Тарифы на питьевую воду для потребителей </t>
  </si>
  <si>
    <t>Количество подкачивающих насосных станций (НС-2, НС- подъема)</t>
  </si>
  <si>
    <t>кВт⋅ч/м3</t>
  </si>
  <si>
    <t>муниципального унитарного предприятия"Жилищное коммунальное хозяйство Назаровского района (Назаровский район, г. Назарово,                                ИНН 2456009853)</t>
  </si>
  <si>
    <t>Приложение № 1 
к экспертному заключению 
по делу № 105-13в</t>
  </si>
  <si>
    <t>Приложение № 2 
к экспертному заключению 
по делу № 105-13в</t>
  </si>
  <si>
    <t>Приложение № 3 
к экспертному заключению 
по делу № 105-13в</t>
  </si>
  <si>
    <t>Приложение № 4
к экспертному заключению 
по делу  № 105-13в</t>
  </si>
  <si>
    <t>Приложение № 7
к экспертному заключению 
по делу  № 105-13в</t>
  </si>
  <si>
    <t>Расходы, учтенные и неучтенные при расчете тарифа  по питьевой воде</t>
  </si>
  <si>
    <t xml:space="preserve">Величина прибыли, необходимая для эффективного функционирования (питьевая вода)                                                                                                  </t>
  </si>
  <si>
    <t>Анализ основных технико – экономических показателей (питьевая вода)</t>
  </si>
  <si>
    <t>Целевые показатели деятельности (питьевая вода)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</si>
</sst>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0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33" borderId="10" xfId="53" applyFont="1" applyFill="1" applyBorder="1" applyAlignment="1">
      <alignment horizontal="justify" vertical="top" wrapText="1"/>
      <protection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1" fontId="5" fillId="0" borderId="10" xfId="57" applyNumberFormat="1" applyFont="1" applyBorder="1" applyAlignment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10" fontId="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7" fillId="0" borderId="0" xfId="60" applyFont="1" applyFill="1" applyAlignment="1">
      <alignment horizontal="left" vertical="center" wrapText="1"/>
      <protection/>
    </xf>
    <xf numFmtId="0" fontId="7" fillId="0" borderId="0" xfId="60" applyFont="1" applyAlignment="1">
      <alignment horizont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производственная программа ДЛЯ НАС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73-&#1074;%20&#1086;&#1090;%2005.11.2013%20&#1055;&#1055;%20&#1048;&#1083;&#1072;&#1085;&#1089;&#1082;&#1080;&#1081;,%20&#1054;&#1054;&#1054;%20&#1040;&#1088;&#1090;&#1077;&#1079;&#1080;&#1072;&#1085;\173-&#1074;%20&#1087;&#1088;&#1086;&#1080;&#1074;&#1086;&#1076;&#1089;&#1090;&#1074;&#1077;&#1085;&#1085;&#1072;&#1103;%20&#1087;&#1088;&#1086;&#1075;&#1088;&#1072;&#1084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-ВС"/>
    </sheetNames>
    <sheetDataSet>
      <sheetData sheetId="0">
        <row r="66">
          <cell r="F66">
            <v>8760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2" sqref="A2:E2"/>
    </sheetView>
  </sheetViews>
  <sheetFormatPr defaultColWidth="39.8515625" defaultRowHeight="12.75"/>
  <cols>
    <col min="1" max="1" width="7.28125" style="53" customWidth="1"/>
    <col min="2" max="2" width="33.57421875" style="48" customWidth="1"/>
    <col min="3" max="3" width="13.8515625" style="48" customWidth="1"/>
    <col min="4" max="4" width="14.421875" style="48" customWidth="1"/>
    <col min="5" max="5" width="15.00390625" style="48" customWidth="1"/>
    <col min="6" max="16384" width="39.8515625" style="48" customWidth="1"/>
  </cols>
  <sheetData>
    <row r="1" spans="1:5" ht="64.5" customHeight="1">
      <c r="A1" s="11"/>
      <c r="B1" s="10"/>
      <c r="C1" s="65" t="s">
        <v>115</v>
      </c>
      <c r="D1" s="65"/>
      <c r="E1" s="65"/>
    </row>
    <row r="2" spans="1:6" ht="18.75" customHeight="1">
      <c r="A2" s="66" t="s">
        <v>122</v>
      </c>
      <c r="B2" s="66"/>
      <c r="C2" s="66"/>
      <c r="D2" s="66"/>
      <c r="E2" s="66"/>
      <c r="F2" s="36"/>
    </row>
    <row r="3" spans="1:8" ht="57.75" customHeight="1">
      <c r="A3" s="67" t="s">
        <v>114</v>
      </c>
      <c r="B3" s="67"/>
      <c r="C3" s="67"/>
      <c r="D3" s="67"/>
      <c r="E3" s="67"/>
      <c r="F3" s="8"/>
      <c r="G3" s="8"/>
      <c r="H3" s="8"/>
    </row>
    <row r="4" ht="18.75">
      <c r="C4" s="54"/>
    </row>
    <row r="5" spans="1:5" ht="15" customHeight="1">
      <c r="A5" s="68" t="s">
        <v>20</v>
      </c>
      <c r="B5" s="68" t="s">
        <v>26</v>
      </c>
      <c r="C5" s="68" t="s">
        <v>27</v>
      </c>
      <c r="D5" s="71" t="s">
        <v>65</v>
      </c>
      <c r="E5" s="72"/>
    </row>
    <row r="6" spans="1:5" ht="18" customHeight="1">
      <c r="A6" s="69"/>
      <c r="B6" s="69"/>
      <c r="C6" s="69"/>
      <c r="D6" s="68" t="s">
        <v>33</v>
      </c>
      <c r="E6" s="68" t="s">
        <v>34</v>
      </c>
    </row>
    <row r="7" spans="1:5" ht="18" customHeight="1">
      <c r="A7" s="70"/>
      <c r="B7" s="70"/>
      <c r="C7" s="70"/>
      <c r="D7" s="70"/>
      <c r="E7" s="70"/>
    </row>
    <row r="8" spans="1:5" ht="15.75">
      <c r="A8" s="49">
        <v>1</v>
      </c>
      <c r="B8" s="49">
        <v>2</v>
      </c>
      <c r="C8" s="49">
        <v>3</v>
      </c>
      <c r="D8" s="49">
        <v>4</v>
      </c>
      <c r="E8" s="49">
        <v>5</v>
      </c>
    </row>
    <row r="9" spans="1:5" ht="31.5">
      <c r="A9" s="49">
        <v>1</v>
      </c>
      <c r="B9" s="43" t="s">
        <v>35</v>
      </c>
      <c r="C9" s="49" t="s">
        <v>40</v>
      </c>
      <c r="D9" s="49">
        <v>46.1</v>
      </c>
      <c r="E9" s="49">
        <f>D9</f>
        <v>46.1</v>
      </c>
    </row>
    <row r="10" spans="1:5" ht="47.25">
      <c r="A10" s="49">
        <v>2</v>
      </c>
      <c r="B10" s="43" t="s">
        <v>36</v>
      </c>
      <c r="C10" s="49" t="s">
        <v>41</v>
      </c>
      <c r="D10" s="49">
        <v>34</v>
      </c>
      <c r="E10" s="49">
        <f aca="true" t="shared" si="0" ref="E10:E38">D10</f>
        <v>34</v>
      </c>
    </row>
    <row r="11" spans="1:5" ht="31.5">
      <c r="A11" s="49">
        <v>3</v>
      </c>
      <c r="B11" s="43" t="s">
        <v>37</v>
      </c>
      <c r="C11" s="49" t="s">
        <v>41</v>
      </c>
      <c r="D11" s="49">
        <v>0</v>
      </c>
      <c r="E11" s="49">
        <f t="shared" si="0"/>
        <v>0</v>
      </c>
    </row>
    <row r="12" spans="1:5" ht="47.25">
      <c r="A12" s="49">
        <v>4</v>
      </c>
      <c r="B12" s="43" t="s">
        <v>112</v>
      </c>
      <c r="C12" s="49" t="s">
        <v>41</v>
      </c>
      <c r="D12" s="49">
        <v>0</v>
      </c>
      <c r="E12" s="49">
        <f t="shared" si="0"/>
        <v>0</v>
      </c>
    </row>
    <row r="13" spans="1:5" ht="33" customHeight="1">
      <c r="A13" s="49">
        <v>5</v>
      </c>
      <c r="B13" s="43" t="s">
        <v>38</v>
      </c>
      <c r="C13" s="49" t="s">
        <v>110</v>
      </c>
      <c r="D13" s="49">
        <v>0.98</v>
      </c>
      <c r="E13" s="49">
        <f t="shared" si="0"/>
        <v>0.98</v>
      </c>
    </row>
    <row r="14" spans="1:5" ht="16.5" customHeight="1">
      <c r="A14" s="49">
        <v>6</v>
      </c>
      <c r="B14" s="43" t="s">
        <v>39</v>
      </c>
      <c r="C14" s="49" t="s">
        <v>110</v>
      </c>
      <c r="D14" s="50">
        <f>D15/365</f>
        <v>0.7371780821917808</v>
      </c>
      <c r="E14" s="50">
        <f t="shared" si="0"/>
        <v>0.7371780821917808</v>
      </c>
    </row>
    <row r="15" spans="1:5" ht="48" customHeight="1">
      <c r="A15" s="49">
        <v>7</v>
      </c>
      <c r="B15" s="43" t="s">
        <v>96</v>
      </c>
      <c r="C15" s="49" t="s">
        <v>28</v>
      </c>
      <c r="D15" s="50">
        <f>D17</f>
        <v>269.07</v>
      </c>
      <c r="E15" s="50">
        <f t="shared" si="0"/>
        <v>269.07</v>
      </c>
    </row>
    <row r="16" spans="1:5" ht="22.5" customHeight="1">
      <c r="A16" s="49" t="s">
        <v>11</v>
      </c>
      <c r="B16" s="56" t="s">
        <v>97</v>
      </c>
      <c r="C16" s="49" t="s">
        <v>28</v>
      </c>
      <c r="D16" s="50">
        <v>0</v>
      </c>
      <c r="E16" s="50">
        <f t="shared" si="0"/>
        <v>0</v>
      </c>
    </row>
    <row r="17" spans="1:5" ht="19.5" customHeight="1">
      <c r="A17" s="49" t="s">
        <v>12</v>
      </c>
      <c r="B17" s="57" t="s">
        <v>98</v>
      </c>
      <c r="C17" s="49" t="s">
        <v>28</v>
      </c>
      <c r="D17" s="50">
        <f>D20</f>
        <v>269.07</v>
      </c>
      <c r="E17" s="50">
        <f t="shared" si="0"/>
        <v>269.07</v>
      </c>
    </row>
    <row r="18" spans="1:5" ht="33.75" customHeight="1">
      <c r="A18" s="49">
        <v>8</v>
      </c>
      <c r="B18" s="42" t="s">
        <v>91</v>
      </c>
      <c r="C18" s="49" t="s">
        <v>28</v>
      </c>
      <c r="D18" s="50">
        <v>0</v>
      </c>
      <c r="E18" s="50">
        <f t="shared" si="0"/>
        <v>0</v>
      </c>
    </row>
    <row r="19" spans="1:5" ht="39" customHeight="1">
      <c r="A19" s="49">
        <v>9</v>
      </c>
      <c r="B19" s="42" t="s">
        <v>99</v>
      </c>
      <c r="C19" s="49" t="s">
        <v>28</v>
      </c>
      <c r="D19" s="50">
        <v>0</v>
      </c>
      <c r="E19" s="50">
        <f t="shared" si="0"/>
        <v>0</v>
      </c>
    </row>
    <row r="20" spans="1:5" ht="31.5">
      <c r="A20" s="49">
        <v>10</v>
      </c>
      <c r="B20" s="43" t="s">
        <v>102</v>
      </c>
      <c r="C20" s="49" t="s">
        <v>28</v>
      </c>
      <c r="D20" s="50">
        <f>D22</f>
        <v>269.07</v>
      </c>
      <c r="E20" s="50">
        <f t="shared" si="0"/>
        <v>269.07</v>
      </c>
    </row>
    <row r="21" spans="1:5" ht="15.75">
      <c r="A21" s="49" t="s">
        <v>79</v>
      </c>
      <c r="B21" s="52" t="s">
        <v>100</v>
      </c>
      <c r="C21" s="49" t="s">
        <v>28</v>
      </c>
      <c r="D21" s="50">
        <v>0</v>
      </c>
      <c r="E21" s="50">
        <f t="shared" si="0"/>
        <v>0</v>
      </c>
    </row>
    <row r="22" spans="1:5" ht="15.75">
      <c r="A22" s="49" t="s">
        <v>80</v>
      </c>
      <c r="B22" s="52" t="s">
        <v>101</v>
      </c>
      <c r="C22" s="49" t="s">
        <v>28</v>
      </c>
      <c r="D22" s="50">
        <f>D24+D25</f>
        <v>269.07</v>
      </c>
      <c r="E22" s="50">
        <f t="shared" si="0"/>
        <v>269.07</v>
      </c>
    </row>
    <row r="23" spans="1:5" ht="34.5" customHeight="1">
      <c r="A23" s="49">
        <v>11</v>
      </c>
      <c r="B23" s="52" t="s">
        <v>103</v>
      </c>
      <c r="C23" s="49" t="s">
        <v>28</v>
      </c>
      <c r="D23" s="50">
        <v>0</v>
      </c>
      <c r="E23" s="50">
        <f t="shared" si="0"/>
        <v>0</v>
      </c>
    </row>
    <row r="24" spans="1:5" ht="31.5">
      <c r="A24" s="49">
        <v>12</v>
      </c>
      <c r="B24" s="43" t="s">
        <v>29</v>
      </c>
      <c r="C24" s="49" t="s">
        <v>28</v>
      </c>
      <c r="D24" s="50">
        <v>42.8</v>
      </c>
      <c r="E24" s="50">
        <f t="shared" si="0"/>
        <v>42.8</v>
      </c>
    </row>
    <row r="25" spans="1:5" ht="17.25" customHeight="1">
      <c r="A25" s="49">
        <v>13</v>
      </c>
      <c r="B25" s="42" t="s">
        <v>104</v>
      </c>
      <c r="C25" s="49" t="s">
        <v>28</v>
      </c>
      <c r="D25" s="50">
        <f>D26+D28+D29+D31</f>
        <v>226.27</v>
      </c>
      <c r="E25" s="50">
        <f t="shared" si="0"/>
        <v>226.27</v>
      </c>
    </row>
    <row r="26" spans="1:5" ht="15.75">
      <c r="A26" s="49" t="s">
        <v>83</v>
      </c>
      <c r="B26" s="42" t="s">
        <v>70</v>
      </c>
      <c r="C26" s="49" t="s">
        <v>28</v>
      </c>
      <c r="D26" s="50">
        <v>198.79</v>
      </c>
      <c r="E26" s="50">
        <f t="shared" si="0"/>
        <v>198.79</v>
      </c>
    </row>
    <row r="27" spans="1:6" ht="15.75">
      <c r="A27" s="50" t="s">
        <v>105</v>
      </c>
      <c r="B27" s="42" t="s">
        <v>77</v>
      </c>
      <c r="C27" s="49" t="s">
        <v>28</v>
      </c>
      <c r="D27" s="50">
        <v>0</v>
      </c>
      <c r="E27" s="50">
        <f t="shared" si="0"/>
        <v>0</v>
      </c>
      <c r="F27" s="64"/>
    </row>
    <row r="28" spans="1:5" ht="15.75">
      <c r="A28" s="49" t="s">
        <v>84</v>
      </c>
      <c r="B28" s="42" t="s">
        <v>30</v>
      </c>
      <c r="C28" s="49" t="s">
        <v>28</v>
      </c>
      <c r="D28" s="50">
        <v>12.5</v>
      </c>
      <c r="E28" s="50">
        <f t="shared" si="0"/>
        <v>12.5</v>
      </c>
    </row>
    <row r="29" spans="1:5" ht="18.75" customHeight="1">
      <c r="A29" s="49" t="s">
        <v>85</v>
      </c>
      <c r="B29" s="42" t="s">
        <v>71</v>
      </c>
      <c r="C29" s="49" t="s">
        <v>28</v>
      </c>
      <c r="D29" s="50">
        <v>9.49</v>
      </c>
      <c r="E29" s="50">
        <f t="shared" si="0"/>
        <v>9.49</v>
      </c>
    </row>
    <row r="30" spans="1:6" ht="15.75">
      <c r="A30" s="49" t="s">
        <v>106</v>
      </c>
      <c r="B30" s="42" t="s">
        <v>77</v>
      </c>
      <c r="C30" s="49" t="s">
        <v>28</v>
      </c>
      <c r="D30" s="50">
        <v>0</v>
      </c>
      <c r="E30" s="50">
        <f t="shared" si="0"/>
        <v>0</v>
      </c>
      <c r="F30" s="64"/>
    </row>
    <row r="31" spans="1:5" ht="15.75">
      <c r="A31" s="49" t="s">
        <v>86</v>
      </c>
      <c r="B31" s="42" t="s">
        <v>72</v>
      </c>
      <c r="C31" s="49" t="s">
        <v>28</v>
      </c>
      <c r="D31" s="50">
        <v>5.49</v>
      </c>
      <c r="E31" s="50">
        <f t="shared" si="0"/>
        <v>5.49</v>
      </c>
    </row>
    <row r="32" spans="1:5" ht="15.75">
      <c r="A32" s="49" t="s">
        <v>107</v>
      </c>
      <c r="B32" s="42" t="s">
        <v>77</v>
      </c>
      <c r="C32" s="49" t="s">
        <v>28</v>
      </c>
      <c r="D32" s="50">
        <v>0</v>
      </c>
      <c r="E32" s="50">
        <f t="shared" si="0"/>
        <v>0</v>
      </c>
    </row>
    <row r="33" spans="1:5" ht="15.75">
      <c r="A33" s="49">
        <v>14</v>
      </c>
      <c r="B33" s="44" t="s">
        <v>31</v>
      </c>
      <c r="C33" s="51" t="s">
        <v>32</v>
      </c>
      <c r="D33" s="2">
        <v>330.53</v>
      </c>
      <c r="E33" s="50">
        <f t="shared" si="0"/>
        <v>330.53</v>
      </c>
    </row>
    <row r="34" spans="1:5" ht="60">
      <c r="A34" s="49">
        <v>15</v>
      </c>
      <c r="B34" s="44" t="s">
        <v>82</v>
      </c>
      <c r="C34" s="51"/>
      <c r="D34" s="50"/>
      <c r="E34" s="50"/>
    </row>
    <row r="35" spans="1:5" ht="15" customHeight="1">
      <c r="A35" s="49" t="s">
        <v>108</v>
      </c>
      <c r="B35" s="44" t="s">
        <v>95</v>
      </c>
      <c r="C35" s="63" t="s">
        <v>113</v>
      </c>
      <c r="D35" s="50">
        <f>D33/D20</f>
        <v>1.2284163972200541</v>
      </c>
      <c r="E35" s="50">
        <f t="shared" si="0"/>
        <v>1.2284163972200541</v>
      </c>
    </row>
    <row r="36" spans="1:5" ht="15.75" customHeight="1">
      <c r="A36" s="49" t="s">
        <v>92</v>
      </c>
      <c r="B36" s="44" t="s">
        <v>59</v>
      </c>
      <c r="C36" s="63" t="s">
        <v>113</v>
      </c>
      <c r="D36" s="50">
        <v>0</v>
      </c>
      <c r="E36" s="50">
        <f t="shared" si="0"/>
        <v>0</v>
      </c>
    </row>
    <row r="37" spans="1:5" ht="15.75" customHeight="1">
      <c r="A37" s="49" t="s">
        <v>93</v>
      </c>
      <c r="B37" s="44" t="s">
        <v>60</v>
      </c>
      <c r="C37" s="63" t="s">
        <v>113</v>
      </c>
      <c r="D37" s="50">
        <v>0</v>
      </c>
      <c r="E37" s="50">
        <f t="shared" si="0"/>
        <v>0</v>
      </c>
    </row>
    <row r="38" spans="1:5" ht="31.5">
      <c r="A38" s="49">
        <v>16</v>
      </c>
      <c r="B38" s="44" t="s">
        <v>81</v>
      </c>
      <c r="C38" s="51" t="s">
        <v>64</v>
      </c>
      <c r="D38" s="50">
        <v>0</v>
      </c>
      <c r="E38" s="50">
        <f t="shared" si="0"/>
        <v>0</v>
      </c>
    </row>
    <row r="39" spans="1:5" ht="15.75">
      <c r="A39" s="24">
        <v>17</v>
      </c>
      <c r="B39" s="25" t="s">
        <v>48</v>
      </c>
      <c r="C39" s="24" t="s">
        <v>43</v>
      </c>
      <c r="D39" s="49">
        <v>105.6</v>
      </c>
      <c r="E39" s="49">
        <v>105.6</v>
      </c>
    </row>
    <row r="40" spans="1:5" ht="31.5">
      <c r="A40" s="49">
        <v>18</v>
      </c>
      <c r="B40" s="42" t="s">
        <v>78</v>
      </c>
      <c r="C40" s="42"/>
      <c r="D40" s="49"/>
      <c r="E40" s="49"/>
    </row>
    <row r="41" spans="1:5" ht="15.75">
      <c r="A41" s="49" t="s">
        <v>109</v>
      </c>
      <c r="B41" s="42" t="s">
        <v>76</v>
      </c>
      <c r="C41" s="49" t="s">
        <v>43</v>
      </c>
      <c r="D41" s="49">
        <v>107.3</v>
      </c>
      <c r="E41" s="49">
        <v>107.3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A4" sqref="A4:E4"/>
    </sheetView>
  </sheetViews>
  <sheetFormatPr defaultColWidth="9.140625" defaultRowHeight="12.75"/>
  <cols>
    <col min="1" max="1" width="8.28125" style="12" customWidth="1"/>
    <col min="2" max="2" width="31.421875" style="12" customWidth="1"/>
    <col min="3" max="3" width="14.140625" style="13" customWidth="1"/>
    <col min="4" max="4" width="12.00390625" style="13" customWidth="1"/>
    <col min="5" max="5" width="13.140625" style="12" customWidth="1"/>
    <col min="6" max="6" width="9.140625" style="12" customWidth="1"/>
    <col min="7" max="7" width="22.00390625" style="12" customWidth="1"/>
    <col min="8" max="16384" width="9.140625" style="12" customWidth="1"/>
  </cols>
  <sheetData>
    <row r="1" ht="15.75" hidden="1"/>
    <row r="2" spans="1:5" ht="59.25" customHeight="1">
      <c r="A2" s="45"/>
      <c r="B2" s="45"/>
      <c r="C2" s="75" t="s">
        <v>116</v>
      </c>
      <c r="D2" s="75"/>
      <c r="E2" s="75"/>
    </row>
    <row r="3" spans="1:4" ht="18.75">
      <c r="A3" s="14"/>
      <c r="B3" s="14"/>
      <c r="C3" s="15"/>
      <c r="D3" s="15"/>
    </row>
    <row r="4" spans="1:7" ht="20.25" customHeight="1">
      <c r="A4" s="74" t="s">
        <v>120</v>
      </c>
      <c r="B4" s="74"/>
      <c r="C4" s="74"/>
      <c r="D4" s="74"/>
      <c r="E4" s="74"/>
      <c r="G4" s="36"/>
    </row>
    <row r="5" spans="1:5" ht="62.25" customHeight="1">
      <c r="A5" s="76" t="str">
        <f>'1-вс'!A3:E3</f>
        <v>муниципального унитарного предприятия"Жилищное коммунальное хозяйство Назаровского района (Назаровский район, г. Назарово,                                ИНН 2456009853)</v>
      </c>
      <c r="B5" s="76"/>
      <c r="C5" s="76"/>
      <c r="D5" s="76"/>
      <c r="E5" s="76"/>
    </row>
    <row r="6" ht="16.5" customHeight="1">
      <c r="E6" s="16" t="s">
        <v>19</v>
      </c>
    </row>
    <row r="7" spans="1:5" ht="17.25" customHeight="1">
      <c r="A7" s="73" t="s">
        <v>20</v>
      </c>
      <c r="B7" s="73" t="s">
        <v>0</v>
      </c>
      <c r="C7" s="73" t="s">
        <v>65</v>
      </c>
      <c r="D7" s="73"/>
      <c r="E7" s="73"/>
    </row>
    <row r="8" spans="1:5" ht="67.5" customHeight="1">
      <c r="A8" s="73"/>
      <c r="B8" s="73"/>
      <c r="C8" s="17" t="s">
        <v>53</v>
      </c>
      <c r="D8" s="17" t="s">
        <v>17</v>
      </c>
      <c r="E8" s="18" t="s">
        <v>18</v>
      </c>
    </row>
    <row r="9" spans="1:5" ht="15.75">
      <c r="A9" s="18">
        <v>1</v>
      </c>
      <c r="B9" s="18">
        <v>2</v>
      </c>
      <c r="C9" s="19">
        <v>3</v>
      </c>
      <c r="D9" s="19">
        <v>4</v>
      </c>
      <c r="E9" s="19">
        <v>5</v>
      </c>
    </row>
    <row r="10" spans="1:5" ht="15.75">
      <c r="A10" s="20">
        <v>1</v>
      </c>
      <c r="B10" s="21" t="s">
        <v>3</v>
      </c>
      <c r="C10" s="58">
        <v>4750.42</v>
      </c>
      <c r="D10" s="58">
        <f>C10</f>
        <v>4750.42</v>
      </c>
      <c r="E10" s="58">
        <f aca="true" t="shared" si="0" ref="E10:E16">C10-D10</f>
        <v>0</v>
      </c>
    </row>
    <row r="11" spans="1:5" ht="15.75">
      <c r="A11" s="23">
        <v>2</v>
      </c>
      <c r="B11" s="22" t="s">
        <v>5</v>
      </c>
      <c r="C11" s="59">
        <v>3208.09</v>
      </c>
      <c r="D11" s="58">
        <f aca="true" t="shared" si="1" ref="D11:D17">C11</f>
        <v>3208.09</v>
      </c>
      <c r="E11" s="58">
        <f t="shared" si="0"/>
        <v>0</v>
      </c>
    </row>
    <row r="12" spans="1:5" ht="16.5" customHeight="1">
      <c r="A12" s="23">
        <v>3</v>
      </c>
      <c r="B12" s="22" t="s">
        <v>54</v>
      </c>
      <c r="C12" s="59">
        <v>1850.55</v>
      </c>
      <c r="D12" s="58">
        <f t="shared" si="1"/>
        <v>1850.55</v>
      </c>
      <c r="E12" s="58">
        <f t="shared" si="0"/>
        <v>0</v>
      </c>
    </row>
    <row r="13" spans="1:5" ht="31.5">
      <c r="A13" s="23">
        <v>4</v>
      </c>
      <c r="B13" s="21" t="s">
        <v>7</v>
      </c>
      <c r="C13" s="59">
        <v>0</v>
      </c>
      <c r="D13" s="58">
        <f t="shared" si="1"/>
        <v>0</v>
      </c>
      <c r="E13" s="58">
        <f t="shared" si="0"/>
        <v>0</v>
      </c>
    </row>
    <row r="14" spans="1:5" ht="47.25">
      <c r="A14" s="23">
        <v>5</v>
      </c>
      <c r="B14" s="21" t="s">
        <v>55</v>
      </c>
      <c r="C14" s="59">
        <v>276.23</v>
      </c>
      <c r="D14" s="58">
        <f t="shared" si="1"/>
        <v>276.23</v>
      </c>
      <c r="E14" s="58">
        <f t="shared" si="0"/>
        <v>0</v>
      </c>
    </row>
    <row r="15" spans="1:5" ht="47.25">
      <c r="A15" s="23">
        <v>6</v>
      </c>
      <c r="B15" s="21" t="s">
        <v>66</v>
      </c>
      <c r="C15" s="59">
        <v>0</v>
      </c>
      <c r="D15" s="58">
        <f t="shared" si="1"/>
        <v>0</v>
      </c>
      <c r="E15" s="58">
        <f t="shared" si="0"/>
        <v>0</v>
      </c>
    </row>
    <row r="16" spans="1:5" ht="31.5">
      <c r="A16" s="23">
        <v>7</v>
      </c>
      <c r="B16" s="21" t="s">
        <v>67</v>
      </c>
      <c r="C16" s="59">
        <v>25.13</v>
      </c>
      <c r="D16" s="58">
        <f t="shared" si="1"/>
        <v>25.13</v>
      </c>
      <c r="E16" s="58">
        <f t="shared" si="0"/>
        <v>0</v>
      </c>
    </row>
    <row r="17" spans="1:5" ht="15.75">
      <c r="A17" s="41">
        <v>8</v>
      </c>
      <c r="B17" s="21" t="s">
        <v>56</v>
      </c>
      <c r="C17" s="59">
        <f>C10+C11+C12+C13+C14+C15+C16</f>
        <v>10110.419999999998</v>
      </c>
      <c r="D17" s="58">
        <f t="shared" si="1"/>
        <v>10110.419999999998</v>
      </c>
      <c r="E17" s="59">
        <f>SUM(E10:E16)</f>
        <v>0</v>
      </c>
    </row>
  </sheetData>
  <sheetProtection/>
  <mergeCells count="6">
    <mergeCell ref="A7:A8"/>
    <mergeCell ref="B7:B8"/>
    <mergeCell ref="C7:E7"/>
    <mergeCell ref="A4:E4"/>
    <mergeCell ref="C2:E2"/>
    <mergeCell ref="A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D5" sqref="D5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7" customHeight="1">
      <c r="A1" s="47"/>
      <c r="B1" s="47"/>
      <c r="C1" s="77" t="s">
        <v>117</v>
      </c>
      <c r="D1" s="77"/>
      <c r="E1" s="77"/>
    </row>
    <row r="2" spans="1:5" ht="18.75">
      <c r="A2" s="3"/>
      <c r="B2" s="3"/>
      <c r="C2" s="3"/>
      <c r="D2" s="3"/>
      <c r="E2" s="4"/>
    </row>
    <row r="3" spans="1:5" ht="42" customHeight="1">
      <c r="A3" s="78" t="s">
        <v>121</v>
      </c>
      <c r="B3" s="78"/>
      <c r="C3" s="78"/>
      <c r="D3" s="78"/>
      <c r="E3" s="78"/>
    </row>
    <row r="4" spans="1:8" ht="55.5" customHeight="1">
      <c r="A4" s="67" t="str">
        <f>'1-вс'!A3:E3</f>
        <v>муниципального унитарного предприятия"Жилищное коммунальное хозяйство Назаровского района (Назаровский район, г. Назарово,                                ИНН 2456009853)</v>
      </c>
      <c r="B4" s="67"/>
      <c r="C4" s="67"/>
      <c r="D4" s="67"/>
      <c r="E4" s="67"/>
      <c r="F4" s="36"/>
      <c r="G4" s="8"/>
      <c r="H4" s="8"/>
    </row>
    <row r="5" spans="1:8" ht="18.75">
      <c r="A5" s="9"/>
      <c r="B5" s="9"/>
      <c r="C5" s="9"/>
      <c r="D5" s="9"/>
      <c r="E5" s="9"/>
      <c r="F5" s="8"/>
      <c r="G5" s="8"/>
      <c r="H5" s="8"/>
    </row>
    <row r="6" spans="1:5" ht="27.75" customHeight="1">
      <c r="A6" s="79" t="s">
        <v>20</v>
      </c>
      <c r="B6" s="79" t="s">
        <v>21</v>
      </c>
      <c r="C6" s="81" t="s">
        <v>68</v>
      </c>
      <c r="D6" s="82"/>
      <c r="E6" s="79" t="s">
        <v>18</v>
      </c>
    </row>
    <row r="7" spans="1:5" ht="36.75" customHeight="1">
      <c r="A7" s="80"/>
      <c r="B7" s="80"/>
      <c r="C7" s="5" t="s">
        <v>22</v>
      </c>
      <c r="D7" s="5" t="s">
        <v>17</v>
      </c>
      <c r="E7" s="80"/>
    </row>
    <row r="8" spans="1:5" s="6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94.5">
      <c r="A9" s="5" t="s">
        <v>23</v>
      </c>
      <c r="B9" s="1" t="s">
        <v>24</v>
      </c>
      <c r="C9" s="7">
        <v>0</v>
      </c>
      <c r="D9" s="7">
        <f>C9</f>
        <v>0</v>
      </c>
      <c r="E9" s="7">
        <f aca="true" t="shared" si="0" ref="E9:E14">+C9-D9</f>
        <v>0</v>
      </c>
    </row>
    <row r="10" spans="1:5" ht="18" customHeight="1">
      <c r="A10" s="5" t="s">
        <v>4</v>
      </c>
      <c r="B10" s="61" t="s">
        <v>14</v>
      </c>
      <c r="C10" s="2">
        <v>0</v>
      </c>
      <c r="D10" s="7">
        <f aca="true" t="shared" si="1" ref="D10:D15">C10</f>
        <v>0</v>
      </c>
      <c r="E10" s="7">
        <f t="shared" si="0"/>
        <v>0</v>
      </c>
    </row>
    <row r="11" spans="1:5" ht="20.25" customHeight="1">
      <c r="A11" s="5" t="s">
        <v>6</v>
      </c>
      <c r="B11" s="61" t="s">
        <v>15</v>
      </c>
      <c r="C11" s="2">
        <v>37.8</v>
      </c>
      <c r="D11" s="7">
        <f t="shared" si="1"/>
        <v>37.8</v>
      </c>
      <c r="E11" s="7">
        <f t="shared" si="0"/>
        <v>0</v>
      </c>
    </row>
    <row r="12" spans="1:5" ht="18.75" customHeight="1">
      <c r="A12" s="5">
        <v>4</v>
      </c>
      <c r="B12" s="62" t="s">
        <v>16</v>
      </c>
      <c r="C12" s="7">
        <v>0</v>
      </c>
      <c r="D12" s="7">
        <f t="shared" si="1"/>
        <v>0</v>
      </c>
      <c r="E12" s="7">
        <f t="shared" si="0"/>
        <v>0</v>
      </c>
    </row>
    <row r="13" spans="1:5" ht="22.5" customHeight="1">
      <c r="A13" s="5" t="s">
        <v>8</v>
      </c>
      <c r="B13" s="62" t="s">
        <v>25</v>
      </c>
      <c r="C13" s="7">
        <v>0</v>
      </c>
      <c r="D13" s="7">
        <f t="shared" si="1"/>
        <v>0</v>
      </c>
      <c r="E13" s="7">
        <f t="shared" si="0"/>
        <v>0</v>
      </c>
    </row>
    <row r="14" spans="1:5" ht="16.5" customHeight="1">
      <c r="A14" s="5" t="s">
        <v>9</v>
      </c>
      <c r="B14" s="62" t="s">
        <v>69</v>
      </c>
      <c r="C14" s="7">
        <v>101.11</v>
      </c>
      <c r="D14" s="7">
        <f t="shared" si="1"/>
        <v>101.11</v>
      </c>
      <c r="E14" s="7">
        <f t="shared" si="0"/>
        <v>0</v>
      </c>
    </row>
    <row r="15" spans="1:5" ht="16.5" customHeight="1">
      <c r="A15" s="5" t="s">
        <v>10</v>
      </c>
      <c r="B15" s="1" t="s">
        <v>13</v>
      </c>
      <c r="C15" s="7">
        <f>C9+C10+C11+C12+C13+C14</f>
        <v>138.91</v>
      </c>
      <c r="D15" s="7">
        <f t="shared" si="1"/>
        <v>138.91</v>
      </c>
      <c r="E15" s="7">
        <f>SUM(E9:E14)</f>
        <v>0</v>
      </c>
    </row>
  </sheetData>
  <sheetProtection/>
  <mergeCells count="7"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1">
      <selection activeCell="C10" sqref="C10"/>
    </sheetView>
  </sheetViews>
  <sheetFormatPr defaultColWidth="9.140625" defaultRowHeight="12.75" outlineLevelCol="1"/>
  <cols>
    <col min="1" max="1" width="7.421875" style="26" customWidth="1"/>
    <col min="2" max="2" width="35.421875" style="26" customWidth="1"/>
    <col min="3" max="3" width="13.28125" style="26" customWidth="1"/>
    <col min="4" max="4" width="14.140625" style="26" customWidth="1" outlineLevel="1"/>
    <col min="5" max="5" width="14.140625" style="26" customWidth="1"/>
    <col min="6" max="6" width="27.421875" style="26" customWidth="1"/>
    <col min="7" max="16384" width="9.140625" style="26" customWidth="1"/>
  </cols>
  <sheetData>
    <row r="1" spans="2:5" ht="58.5" customHeight="1">
      <c r="B1" s="27"/>
      <c r="C1" s="83" t="s">
        <v>118</v>
      </c>
      <c r="D1" s="83"/>
      <c r="E1" s="83"/>
    </row>
    <row r="2" spans="1:6" ht="18.75">
      <c r="A2" s="28"/>
      <c r="B2" s="29"/>
      <c r="C2" s="28"/>
      <c r="D2" s="28"/>
      <c r="E2" s="28"/>
      <c r="F2" s="36"/>
    </row>
    <row r="3" spans="1:6" ht="21.75" customHeight="1">
      <c r="A3" s="84" t="s">
        <v>123</v>
      </c>
      <c r="B3" s="84"/>
      <c r="C3" s="84"/>
      <c r="D3" s="84"/>
      <c r="E3" s="84"/>
      <c r="F3" s="35"/>
    </row>
    <row r="4" spans="1:6" ht="66.75" customHeight="1">
      <c r="A4" s="84" t="str">
        <f>'1-вс'!A3:E3</f>
        <v>муниципального унитарного предприятия"Жилищное коммунальное хозяйство Назаровского района (Назаровский район, г. Назарово,                                ИНН 2456009853)</v>
      </c>
      <c r="B4" s="84"/>
      <c r="C4" s="84"/>
      <c r="D4" s="84"/>
      <c r="E4" s="84"/>
      <c r="F4" s="35"/>
    </row>
    <row r="5" ht="18.75">
      <c r="B5" s="30"/>
    </row>
    <row r="6" spans="1:5" ht="24.75" customHeight="1">
      <c r="A6" s="85" t="s">
        <v>20</v>
      </c>
      <c r="B6" s="85" t="s">
        <v>26</v>
      </c>
      <c r="C6" s="85" t="s">
        <v>27</v>
      </c>
      <c r="D6" s="85" t="s">
        <v>62</v>
      </c>
      <c r="E6" s="85" t="s">
        <v>63</v>
      </c>
    </row>
    <row r="7" spans="1:5" ht="47.25" customHeight="1">
      <c r="A7" s="85"/>
      <c r="B7" s="85"/>
      <c r="C7" s="85"/>
      <c r="D7" s="85"/>
      <c r="E7" s="85"/>
    </row>
    <row r="8" spans="1:5" ht="18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</row>
    <row r="9" spans="1:6" ht="31.5">
      <c r="A9" s="31">
        <v>1</v>
      </c>
      <c r="B9" s="32" t="s">
        <v>42</v>
      </c>
      <c r="C9" s="31" t="s">
        <v>43</v>
      </c>
      <c r="D9" s="34">
        <v>71.43</v>
      </c>
      <c r="E9" s="34">
        <v>75.51</v>
      </c>
      <c r="F9" s="35"/>
    </row>
    <row r="10" spans="1:5" ht="15.75">
      <c r="A10" s="31">
        <f>A9+1</f>
        <v>2</v>
      </c>
      <c r="B10" s="33" t="s">
        <v>44</v>
      </c>
      <c r="C10" s="31" t="s">
        <v>43</v>
      </c>
      <c r="D10" s="34">
        <v>16.65</v>
      </c>
      <c r="E10" s="34">
        <v>15.91</v>
      </c>
    </row>
    <row r="11" spans="1:5" ht="47.25">
      <c r="A11" s="31">
        <f>A10+1</f>
        <v>3</v>
      </c>
      <c r="B11" s="33" t="s">
        <v>57</v>
      </c>
      <c r="C11" s="31" t="s">
        <v>45</v>
      </c>
      <c r="D11" s="60">
        <v>6643</v>
      </c>
      <c r="E11" s="31">
        <v>6643</v>
      </c>
    </row>
    <row r="12" spans="1:5" ht="31.5">
      <c r="A12" s="31">
        <f>A11+1</f>
        <v>4</v>
      </c>
      <c r="B12" s="33" t="s">
        <v>46</v>
      </c>
      <c r="C12" s="31" t="s">
        <v>47</v>
      </c>
      <c r="D12" s="60">
        <v>8784</v>
      </c>
      <c r="E12" s="31">
        <f>'[2]ПП-ВС'!$F$66</f>
        <v>8760</v>
      </c>
    </row>
    <row r="13" spans="1:5" ht="15.75">
      <c r="A13" s="31">
        <f>A12+1</f>
        <v>5</v>
      </c>
      <c r="B13" s="32" t="s">
        <v>58</v>
      </c>
      <c r="C13" s="31"/>
      <c r="D13" s="34"/>
      <c r="E13" s="31"/>
    </row>
    <row r="14" spans="1:5" ht="15.75">
      <c r="A14" s="31" t="s">
        <v>87</v>
      </c>
      <c r="B14" s="33" t="s">
        <v>95</v>
      </c>
      <c r="C14" s="63" t="s">
        <v>113</v>
      </c>
      <c r="D14" s="34">
        <v>1.45</v>
      </c>
      <c r="E14" s="34">
        <f>'1-вс'!E35</f>
        <v>1.2284163972200541</v>
      </c>
    </row>
    <row r="15" spans="1:5" ht="15.75">
      <c r="A15" s="31" t="s">
        <v>88</v>
      </c>
      <c r="B15" s="33" t="s">
        <v>59</v>
      </c>
      <c r="C15" s="63" t="s">
        <v>113</v>
      </c>
      <c r="D15" s="34">
        <v>0</v>
      </c>
      <c r="E15" s="34">
        <v>0</v>
      </c>
    </row>
    <row r="16" spans="1:5" ht="15.75" customHeight="1">
      <c r="A16" s="46" t="s">
        <v>89</v>
      </c>
      <c r="B16" s="33" t="s">
        <v>60</v>
      </c>
      <c r="C16" s="63" t="s">
        <v>113</v>
      </c>
      <c r="D16" s="34">
        <v>0</v>
      </c>
      <c r="E16" s="34">
        <v>0</v>
      </c>
    </row>
    <row r="17" spans="1:5" ht="15.75" customHeight="1">
      <c r="A17" s="31" t="s">
        <v>9</v>
      </c>
      <c r="B17" s="33" t="s">
        <v>61</v>
      </c>
      <c r="C17" s="31" t="s">
        <v>43</v>
      </c>
      <c r="D17" s="34">
        <v>8.6</v>
      </c>
      <c r="E17" s="34">
        <v>10.6</v>
      </c>
    </row>
  </sheetData>
  <sheetProtection/>
  <mergeCells count="8"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Layout" workbookViewId="0" topLeftCell="A1">
      <selection activeCell="E11" sqref="E11"/>
    </sheetView>
  </sheetViews>
  <sheetFormatPr defaultColWidth="9.140625" defaultRowHeight="12.75"/>
  <cols>
    <col min="1" max="1" width="5.8515625" style="37" customWidth="1"/>
    <col min="2" max="2" width="30.57421875" style="37" customWidth="1"/>
    <col min="3" max="3" width="11.28125" style="37" customWidth="1"/>
    <col min="4" max="4" width="17.7109375" style="37" customWidth="1"/>
    <col min="5" max="5" width="18.00390625" style="37" customWidth="1"/>
    <col min="6" max="16384" width="9.140625" style="37" customWidth="1"/>
  </cols>
  <sheetData>
    <row r="1" spans="4:5" ht="60" customHeight="1">
      <c r="D1" s="90" t="s">
        <v>119</v>
      </c>
      <c r="E1" s="91"/>
    </row>
    <row r="2" ht="15.75" customHeight="1"/>
    <row r="3" spans="1:7" ht="18" customHeight="1">
      <c r="A3" s="92" t="s">
        <v>111</v>
      </c>
      <c r="B3" s="92"/>
      <c r="C3" s="92"/>
      <c r="D3" s="92"/>
      <c r="E3" s="92"/>
      <c r="F3" s="88"/>
      <c r="G3" s="88"/>
    </row>
    <row r="4" spans="1:5" ht="63" customHeight="1">
      <c r="A4" s="93" t="str">
        <f>'1-вс'!A3:E3</f>
        <v>муниципального унитарного предприятия"Жилищное коммунальное хозяйство Назаровского района (Назаровский район, г. Назарово,                                ИНН 2456009853)</v>
      </c>
      <c r="B4" s="93"/>
      <c r="C4" s="93"/>
      <c r="D4" s="93"/>
      <c r="E4" s="93"/>
    </row>
    <row r="6" spans="1:5" s="38" customFormat="1" ht="23.25" customHeight="1">
      <c r="A6" s="94" t="s">
        <v>20</v>
      </c>
      <c r="B6" s="94" t="s">
        <v>49</v>
      </c>
      <c r="C6" s="94" t="s">
        <v>27</v>
      </c>
      <c r="D6" s="86" t="s">
        <v>50</v>
      </c>
      <c r="E6" s="87"/>
    </row>
    <row r="7" spans="1:5" s="38" customFormat="1" ht="74.25" customHeight="1">
      <c r="A7" s="95"/>
      <c r="B7" s="95"/>
      <c r="C7" s="95"/>
      <c r="D7" s="39" t="s">
        <v>94</v>
      </c>
      <c r="E7" s="39" t="s">
        <v>90</v>
      </c>
    </row>
    <row r="8" spans="1:5" s="38" customFormat="1" ht="18.75">
      <c r="A8" s="39">
        <v>1</v>
      </c>
      <c r="B8" s="39">
        <v>2</v>
      </c>
      <c r="C8" s="39">
        <v>3</v>
      </c>
      <c r="D8" s="39">
        <v>4</v>
      </c>
      <c r="E8" s="39">
        <v>5</v>
      </c>
    </row>
    <row r="9" spans="1:5" s="38" customFormat="1" ht="18.75">
      <c r="A9" s="39">
        <v>1</v>
      </c>
      <c r="B9" s="40" t="s">
        <v>73</v>
      </c>
      <c r="C9" s="39"/>
      <c r="D9" s="86"/>
      <c r="E9" s="87"/>
    </row>
    <row r="10" spans="1:5" s="38" customFormat="1" ht="55.5" customHeight="1">
      <c r="A10" s="39" t="s">
        <v>1</v>
      </c>
      <c r="B10" s="40" t="s">
        <v>51</v>
      </c>
      <c r="C10" s="39" t="s">
        <v>52</v>
      </c>
      <c r="D10" s="39">
        <v>45.01</v>
      </c>
      <c r="E10" s="39">
        <v>45.58</v>
      </c>
    </row>
    <row r="11" spans="1:5" ht="57" customHeight="1">
      <c r="A11" s="39" t="s">
        <v>2</v>
      </c>
      <c r="B11" s="40" t="s">
        <v>74</v>
      </c>
      <c r="C11" s="39" t="s">
        <v>52</v>
      </c>
      <c r="D11" s="55">
        <f>D10</f>
        <v>45.01</v>
      </c>
      <c r="E11" s="55">
        <f>E10</f>
        <v>45.58</v>
      </c>
    </row>
    <row r="13" spans="1:5" ht="65.25" customHeight="1">
      <c r="A13" s="89" t="s">
        <v>75</v>
      </c>
      <c r="B13" s="89"/>
      <c r="C13" s="89"/>
      <c r="D13" s="89"/>
      <c r="E13" s="89"/>
    </row>
  </sheetData>
  <sheetProtection/>
  <mergeCells count="10">
    <mergeCell ref="D9:E9"/>
    <mergeCell ref="F3:G3"/>
    <mergeCell ref="A13:E1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Muhanko</cp:lastModifiedBy>
  <cp:lastPrinted>2013-11-15T06:49:50Z</cp:lastPrinted>
  <dcterms:created xsi:type="dcterms:W3CDTF">1996-10-08T23:32:33Z</dcterms:created>
  <dcterms:modified xsi:type="dcterms:W3CDTF">2013-11-15T06:50:08Z</dcterms:modified>
  <cp:category/>
  <cp:version/>
  <cp:contentType/>
  <cp:contentStatus/>
</cp:coreProperties>
</file>